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6675" windowHeight="6735"/>
  </bookViews>
  <sheets>
    <sheet name="Sheet 1" sheetId="1" r:id="rId1"/>
    <sheet name="Check" sheetId="3" r:id="rId2"/>
    <sheet name="cr_hrs_chk" sheetId="4" r:id="rId3"/>
  </sheets>
  <calcPr calcId="145621"/>
</workbook>
</file>

<file path=xl/calcChain.xml><?xml version="1.0" encoding="utf-8"?>
<calcChain xmlns="http://schemas.openxmlformats.org/spreadsheetml/2006/main">
  <c r="C36" i="1" l="1"/>
  <c r="B36" i="1"/>
  <c r="D25" i="1" l="1"/>
  <c r="B18" i="4" l="1"/>
  <c r="B4" i="4"/>
  <c r="C21" i="4"/>
  <c r="C20" i="4"/>
  <c r="C19" i="4"/>
  <c r="C18" i="4"/>
  <c r="C17" i="4"/>
  <c r="C16" i="4"/>
  <c r="C15" i="4"/>
  <c r="C14" i="4"/>
  <c r="C13" i="4"/>
  <c r="C12" i="4"/>
  <c r="C11" i="4"/>
  <c r="C10" i="4"/>
  <c r="C9" i="4"/>
  <c r="C8" i="4"/>
  <c r="C7" i="4"/>
  <c r="C6" i="4"/>
  <c r="C5" i="4"/>
  <c r="C4" i="4"/>
  <c r="C3" i="4"/>
  <c r="C2" i="4"/>
  <c r="D18" i="4" l="1"/>
  <c r="B22" i="4"/>
  <c r="D21" i="4"/>
  <c r="D20" i="4"/>
  <c r="D19" i="4"/>
  <c r="D17" i="4"/>
  <c r="D16" i="4"/>
  <c r="D15" i="4"/>
  <c r="D14" i="4"/>
  <c r="D13" i="4"/>
  <c r="D12" i="4"/>
  <c r="D11" i="4"/>
  <c r="D10" i="4"/>
  <c r="D9" i="4"/>
  <c r="D8" i="4"/>
  <c r="D7" i="4"/>
  <c r="D6" i="4"/>
  <c r="D5" i="4"/>
  <c r="D4" i="4"/>
  <c r="D3" i="4"/>
  <c r="D2" i="4"/>
  <c r="C22" i="4"/>
  <c r="D22" i="4" l="1"/>
  <c r="D34" i="1"/>
  <c r="E34" i="1" s="1"/>
  <c r="D33" i="1"/>
  <c r="E33" i="1" s="1"/>
  <c r="D32" i="1"/>
  <c r="E32" i="1" s="1"/>
  <c r="D31" i="1"/>
  <c r="E31" i="1" s="1"/>
  <c r="C24" i="1" l="1"/>
  <c r="I24" i="1" l="1"/>
  <c r="I26" i="1" s="1"/>
  <c r="H24" i="1"/>
  <c r="H26" i="1" s="1"/>
  <c r="B24" i="1"/>
  <c r="D24" i="1" s="1"/>
  <c r="C26" i="1" l="1"/>
  <c r="B26" i="1"/>
  <c r="D38" i="1"/>
  <c r="E8" i="3" l="1"/>
  <c r="E4" i="3"/>
  <c r="E3" i="3"/>
  <c r="B8" i="3"/>
  <c r="B4" i="3"/>
  <c r="B3" i="3"/>
  <c r="C35" i="1"/>
  <c r="B35" i="1"/>
  <c r="E6" i="3" s="1"/>
  <c r="C8" i="3"/>
  <c r="F8" i="3"/>
  <c r="F4" i="3"/>
  <c r="F3" i="3"/>
  <c r="C4" i="3"/>
  <c r="C3" i="3"/>
  <c r="F6" i="3" l="1"/>
  <c r="D35" i="1"/>
  <c r="D21" i="1"/>
  <c r="E21" i="1" s="1"/>
  <c r="J31" i="1" l="1"/>
  <c r="K31" i="1" s="1"/>
  <c r="J32" i="1"/>
  <c r="K32" i="1" s="1"/>
  <c r="J33" i="1"/>
  <c r="K33" i="1" s="1"/>
  <c r="J34" i="1"/>
  <c r="K34" i="1" s="1"/>
  <c r="J12" i="1" l="1"/>
  <c r="K12" i="1" s="1"/>
  <c r="K47" i="1"/>
  <c r="J46" i="1"/>
  <c r="J44" i="1"/>
  <c r="D39" i="1"/>
  <c r="E39" i="1" s="1"/>
  <c r="E38" i="1"/>
  <c r="D37" i="1"/>
  <c r="E37" i="1" s="1"/>
  <c r="J26" i="1"/>
  <c r="K26" i="1" s="1"/>
  <c r="J25" i="1"/>
  <c r="K25" i="1" s="1"/>
  <c r="E25" i="1"/>
  <c r="J18" i="1"/>
  <c r="K18" i="1" s="1"/>
  <c r="K43" i="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3" i="1"/>
  <c r="J37" i="1"/>
  <c r="K37" i="1" s="1"/>
  <c r="J38" i="1"/>
  <c r="K38" i="1" s="1"/>
  <c r="J39" i="1"/>
  <c r="K39" i="1" s="1"/>
  <c r="J40" i="1"/>
  <c r="K40" i="1" s="1"/>
  <c r="J45" i="1"/>
  <c r="J24" i="1"/>
  <c r="K24" i="1" s="1"/>
  <c r="J47" i="1"/>
  <c r="E24" i="1"/>
  <c r="K46" i="1"/>
  <c r="K44" i="1"/>
  <c r="D26" i="1"/>
  <c r="E26" i="1" s="1"/>
  <c r="E35" i="1"/>
  <c r="D36" i="1" l="1"/>
  <c r="E36" i="1" s="1"/>
</calcChain>
</file>

<file path=xl/sharedStrings.xml><?xml version="1.0" encoding="utf-8"?>
<sst xmlns="http://schemas.openxmlformats.org/spreadsheetml/2006/main" count="151" uniqueCount="95">
  <si>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</si>
  <si>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</si>
  <si>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</si>
  <si>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</si>
  <si>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</si>
  <si>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</si>
  <si>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</si>
  <si>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</si>
  <si>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</si>
  <si>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</si>
  <si>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</si>
  <si>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</si>
  <si>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</si>
  <si>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</si>
  <si>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</si>
  <si>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</si>
  <si>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</si>
  <si>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</si>
  <si>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</si>
  <si>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</si>
  <si>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</si>
  <si>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</si>
  <si>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</si>
  <si>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</si>
  <si>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</si>
  <si>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</si>
  <si>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</si>
  <si>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</si>
  <si>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</si>
  <si>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</si>
  <si>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</si>
  <si>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IN Total***</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</si>
  <si>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</si>
  <si>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</si>
  <si>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</si>
  <si>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</si>
  <si>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</si>
  <si>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</si>
  <si>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</si>
  <si>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</si>
  <si>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</si>
  <si>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</si>
  <si>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</si>
  <si>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</si>
  <si>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</si>
  <si>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 xml:space="preserve">***Total also adjusted for students enrolled in degrees offered through the Graduate School but who also have been distributed to schools housing their programs. Heads are counted only once in IN Total.  Credits are not affected.  </t>
  </si>
  <si>
    <t>Fairbanks Public Health</t>
  </si>
  <si>
    <t>Medicine</t>
  </si>
  <si>
    <t>Tables with student level and enrollment by residency status are Indianapolis only</t>
  </si>
  <si>
    <t>Lilly Family Philanthropy</t>
  </si>
  <si>
    <t>Social Work</t>
  </si>
  <si>
    <t>Kelley Business</t>
  </si>
  <si>
    <r>
      <t>Undistributed Grad</t>
    </r>
    <r>
      <rPr>
        <vertAlign val="superscript"/>
        <sz val="11"/>
        <rFont val="Calibri"/>
        <family val="2"/>
      </rPr>
      <t>^^</t>
    </r>
  </si>
  <si>
    <t>Student Level</t>
  </si>
  <si>
    <t>Source:  IRDS Point-in-Cycle, Registrar, and UIRR Reports</t>
  </si>
  <si>
    <t>IUPUI Honors College</t>
  </si>
  <si>
    <t>IUPUI Combined#</t>
  </si>
  <si>
    <t>Informatics &amp; Computing</t>
  </si>
  <si>
    <t>2015 Indy credits</t>
  </si>
  <si>
    <t>totals in columns</t>
  </si>
  <si>
    <t>Indy+Colc</t>
  </si>
  <si>
    <t>2016 Indy credits</t>
  </si>
  <si>
    <t>2015 Indy Heads</t>
  </si>
  <si>
    <t>2016 Indy Heads</t>
  </si>
  <si>
    <t>Students Level</t>
  </si>
  <si>
    <t>Residency</t>
  </si>
  <si>
    <t>#Students enrolled at both IN and CO are counted twice at this time. Totals will be adjusted at census. Credits are not affected.</t>
  </si>
  <si>
    <t>Liberal Arts</t>
  </si>
  <si>
    <t>LH</t>
  </si>
  <si>
    <t>PiC</t>
  </si>
  <si>
    <t>Diff</t>
  </si>
  <si>
    <t>11/7/2016</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</si>
  <si>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less than 100 are still attributed to the Graduate School.</t>
    </r>
  </si>
  <si>
    <t>Spring 2018</t>
  </si>
  <si>
    <t>Office of Institutional Research and Decision Support 11/6/2018</t>
  </si>
  <si>
    <t>11/6/2017</t>
  </si>
  <si>
    <t xml:space="preserve">-1 ug; +0 grad/prof; </t>
  </si>
  <si>
    <t>-22 ug; -6 grad; +5 non-degree</t>
  </si>
  <si>
    <t>-5 ug; +6 grad</t>
  </si>
  <si>
    <t>+2 grad; +0 non-degree</t>
  </si>
  <si>
    <t>+27 ug; -14 grad/prof</t>
  </si>
  <si>
    <t>-2 ug; -2 grad</t>
  </si>
  <si>
    <t>+66 ug; -19 grad; +1 non-degree</t>
  </si>
  <si>
    <t>+83 ug; -18 grad; -5 non-degree</t>
  </si>
  <si>
    <t>-144 grad/prof</t>
  </si>
  <si>
    <t>-96 ug; +10 grad; -1 non-degree</t>
  </si>
  <si>
    <t>-70 ug; +7 grad/prof</t>
  </si>
  <si>
    <t>-42 ug; +68 grad/prof; +1 non-degree</t>
  </si>
  <si>
    <t>-3 ug; +8 grad</t>
  </si>
  <si>
    <t>-28 ug; +8 grad</t>
  </si>
  <si>
    <t>-13 ug; -14 grad</t>
  </si>
  <si>
    <t>-20 ug; -1 grad; +1 non-degree</t>
  </si>
  <si>
    <t>-9 ug; -17 grad; +13 non-degree</t>
  </si>
  <si>
    <t>+29 ug; +30 grad; -1 non-degree</t>
  </si>
  <si>
    <t>-1 ug; -13 high school; -6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</si>
</sst>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6"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0099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diagonal/>
    </border>
  </borders>
  <cellStyleXfs count="5">
    <xf numFmtId="0" fontId="0" fillId="0" borderId="0"/>
    <xf numFmtId="0" fontId="12" fillId="0" borderId="0"/>
    <xf numFmtId="0" fontId="13" fillId="0" borderId="0"/>
    <xf numFmtId="0" fontId="3" fillId="0" borderId="0"/>
    <xf numFmtId="0" fontId="1" fillId="0" borderId="0"/>
  </cellStyleXfs>
  <cellXfs count="204">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9" fillId="5" borderId="14" xfId="0" applyFont="1" applyFill="1" applyBorder="1" applyAlignment="1">
      <alignment vertical="center"/>
    </xf>
    <xf numFmtId="3" fontId="19" fillId="5" borderId="26" xfId="0" applyNumberFormat="1" applyFont="1" applyFill="1" applyBorder="1" applyAlignment="1">
      <alignment horizontal="center" vertical="center" wrapText="1" readingOrder="1"/>
    </xf>
    <xf numFmtId="0" fontId="16" fillId="0" borderId="4" xfId="0" applyFont="1" applyBorder="1" applyAlignment="1">
      <alignment vertical="center"/>
    </xf>
    <xf numFmtId="0" fontId="19" fillId="3" borderId="4" xfId="0" applyFont="1" applyFill="1" applyBorder="1" applyAlignment="1">
      <alignment vertical="center"/>
    </xf>
    <xf numFmtId="0" fontId="19" fillId="2" borderId="4" xfId="0" applyFont="1" applyFill="1" applyBorder="1" applyAlignment="1">
      <alignment vertical="center"/>
    </xf>
    <xf numFmtId="0" fontId="25" fillId="0" borderId="0" xfId="0" applyFont="1" applyAlignment="1">
      <alignment horizontal="center"/>
    </xf>
    <xf numFmtId="0" fontId="16" fillId="0" borderId="17"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7"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8" xfId="0" applyNumberFormat="1" applyFont="1" applyFill="1" applyBorder="1" applyAlignment="1">
      <alignment horizontal="center" vertical="center" wrapText="1" readingOrder="1"/>
    </xf>
    <xf numFmtId="166" fontId="13" fillId="0" borderId="28" xfId="0" applyNumberFormat="1" applyFont="1" applyFill="1" applyBorder="1" applyAlignment="1">
      <alignment horizontal="center" vertical="center" wrapText="1" readingOrder="1"/>
    </xf>
    <xf numFmtId="166" fontId="13" fillId="0" borderId="29" xfId="0" applyNumberFormat="1" applyFont="1" applyFill="1" applyBorder="1" applyAlignment="1">
      <alignment horizontal="center" vertical="center" wrapText="1" readingOrder="1"/>
    </xf>
    <xf numFmtId="0" fontId="16" fillId="0" borderId="17" xfId="0" applyFont="1" applyFill="1" applyBorder="1"/>
    <xf numFmtId="0" fontId="19" fillId="3" borderId="18" xfId="0" applyFont="1" applyFill="1" applyBorder="1"/>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7" xfId="0" applyFont="1" applyFill="1" applyBorder="1" applyAlignment="1">
      <alignment vertical="center"/>
    </xf>
    <xf numFmtId="16" fontId="19" fillId="3" borderId="19" xfId="0" applyNumberFormat="1" applyFont="1" applyFill="1" applyBorder="1" applyAlignment="1">
      <alignment horizontal="center"/>
    </xf>
    <xf numFmtId="0" fontId="2" fillId="2" borderId="0" xfId="0" applyFont="1" applyFill="1" applyAlignment="1">
      <alignment horizontal="center"/>
    </xf>
    <xf numFmtId="3" fontId="13" fillId="0" borderId="28"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9" xfId="0" applyNumberFormat="1" applyFont="1" applyFill="1" applyBorder="1" applyAlignment="1">
      <alignment horizontal="center" vertical="center" wrapText="1" readingOrder="1"/>
    </xf>
    <xf numFmtId="166" fontId="13" fillId="2" borderId="28"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20" xfId="0" applyFont="1" applyFill="1" applyBorder="1" applyAlignment="1">
      <alignment vertical="center"/>
    </xf>
    <xf numFmtId="0" fontId="17" fillId="3" borderId="20"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166" fontId="28" fillId="3" borderId="9" xfId="0" applyNumberFormat="1" applyFont="1" applyFill="1" applyBorder="1" applyAlignment="1">
      <alignment horizontal="center" vertical="center" wrapText="1" readingOrder="1"/>
    </xf>
    <xf numFmtId="0" fontId="17" fillId="3" borderId="20"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1" xfId="0" applyNumberFormat="1" applyFont="1" applyFill="1" applyBorder="1" applyAlignment="1">
      <alignment horizontal="left" vertical="center" wrapText="1"/>
    </xf>
    <xf numFmtId="49" fontId="21" fillId="0" borderId="21"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7"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49" fontId="19" fillId="3" borderId="19" xfId="3" applyNumberFormat="1" applyFont="1" applyFill="1" applyBorder="1" applyAlignment="1">
      <alignment horizontal="center"/>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0" fillId="0" borderId="0" xfId="0" applyNumberFormat="1"/>
    <xf numFmtId="3" fontId="34" fillId="3" borderId="9" xfId="0" applyNumberFormat="1" applyFont="1" applyFill="1" applyBorder="1" applyAlignment="1">
      <alignment horizontal="center" vertical="center" wrapText="1"/>
    </xf>
    <xf numFmtId="3" fontId="34" fillId="5" borderId="26" xfId="0" applyNumberFormat="1" applyFont="1" applyFill="1" applyBorder="1" applyAlignment="1">
      <alignment horizontal="center" vertical="center" wrapText="1"/>
    </xf>
    <xf numFmtId="164" fontId="34" fillId="5" borderId="27" xfId="0" applyNumberFormat="1" applyFont="1" applyFill="1" applyBorder="1" applyAlignment="1">
      <alignment horizontal="center" vertical="center" wrapText="1"/>
    </xf>
    <xf numFmtId="3" fontId="34" fillId="2" borderId="3" xfId="0" applyNumberFormat="1" applyFont="1" applyFill="1" applyBorder="1" applyAlignment="1">
      <alignment horizontal="center" wrapText="1"/>
    </xf>
    <xf numFmtId="164" fontId="34" fillId="2" borderId="12" xfId="0" applyNumberFormat="1" applyFont="1" applyFill="1" applyBorder="1" applyAlignment="1">
      <alignment horizontal="center" wrapText="1"/>
    </xf>
    <xf numFmtId="3" fontId="34" fillId="2" borderId="15" xfId="0" applyNumberFormat="1" applyFont="1" applyFill="1" applyBorder="1" applyAlignment="1">
      <alignment horizontal="center" wrapText="1"/>
    </xf>
    <xf numFmtId="164" fontId="34" fillId="2" borderId="16" xfId="0" applyNumberFormat="1" applyFont="1" applyFill="1" applyBorder="1" applyAlignment="1">
      <alignment horizont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166" fontId="32" fillId="0" borderId="9"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3" fontId="28" fillId="2" borderId="15" xfId="0" applyNumberFormat="1" applyFont="1" applyFill="1" applyBorder="1" applyAlignment="1">
      <alignment horizontal="center" vertical="center" wrapText="1"/>
    </xf>
    <xf numFmtId="164" fontId="28" fillId="2" borderId="16" xfId="0" applyNumberFormat="1" applyFont="1" applyFill="1" applyBorder="1" applyAlignment="1">
      <alignment horizontal="center" vertical="center" wrapText="1"/>
    </xf>
    <xf numFmtId="166" fontId="13" fillId="0" borderId="11" xfId="1" applyNumberFormat="1" applyFont="1" applyFill="1" applyBorder="1" applyAlignment="1">
      <alignment horizontal="center" vertical="center" wrapText="1"/>
    </xf>
    <xf numFmtId="166" fontId="32" fillId="0" borderId="11" xfId="0" applyNumberFormat="1" applyFont="1" applyFill="1" applyBorder="1" applyAlignment="1">
      <alignment horizontal="center" vertical="center" wrapText="1" readingOrder="1"/>
    </xf>
    <xf numFmtId="164" fontId="32" fillId="0" borderId="12"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166" fontId="33" fillId="0" borderId="9" xfId="0" applyNumberFormat="1" applyFont="1" applyFill="1" applyBorder="1" applyAlignment="1">
      <alignment horizontal="center" vertical="center" wrapText="1" readingOrder="1"/>
    </xf>
    <xf numFmtId="164" fontId="33" fillId="0" borderId="1" xfId="0" applyNumberFormat="1" applyFont="1" applyFill="1" applyBorder="1" applyAlignment="1">
      <alignment horizontal="center" vertical="center" wrapText="1"/>
    </xf>
    <xf numFmtId="0" fontId="5" fillId="0" borderId="21" xfId="0" applyFont="1" applyBorder="1" applyAlignment="1">
      <alignment vertical="center" wrapText="1"/>
    </xf>
    <xf numFmtId="0" fontId="3" fillId="0" borderId="22" xfId="0" applyFont="1" applyBorder="1" applyAlignment="1">
      <alignment vertical="center" wrapText="1"/>
    </xf>
    <xf numFmtId="0" fontId="2" fillId="3" borderId="18"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4" fillId="0" borderId="4" xfId="0" applyFont="1" applyBorder="1" applyAlignment="1">
      <alignment wrapText="1"/>
    </xf>
    <xf numFmtId="0" fontId="24"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3" xfId="0" applyFont="1" applyBorder="1" applyAlignment="1">
      <alignment vertical="center" wrapText="1"/>
    </xf>
    <xf numFmtId="0" fontId="0" fillId="0" borderId="24" xfId="0" applyBorder="1" applyAlignment="1">
      <alignment vertical="center" wrapText="1"/>
    </xf>
    <xf numFmtId="0" fontId="0" fillId="0" borderId="3" xfId="0" applyBorder="1" applyAlignment="1">
      <alignment vertical="center" wrapText="1"/>
    </xf>
    <xf numFmtId="0" fontId="7" fillId="0" borderId="25" xfId="0" applyFont="1" applyBorder="1" applyAlignment="1">
      <alignment horizontal="left" wrapText="1"/>
    </xf>
    <xf numFmtId="0" fontId="0" fillId="0" borderId="25" xfId="0" applyBorder="1" applyAlignment="1">
      <alignment horizontal="left" wrapText="1"/>
    </xf>
    <xf numFmtId="0" fontId="0" fillId="0" borderId="25" xfId="0" applyBorder="1" applyAlignment="1">
      <alignment wrapText="1"/>
    </xf>
    <xf numFmtId="0" fontId="7" fillId="0" borderId="30" xfId="0" applyFont="1" applyBorder="1" applyAlignment="1">
      <alignment horizontal="right" vertical="center" wrapText="1"/>
    </xf>
    <xf numFmtId="0" fontId="7" fillId="0" borderId="31"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32" xfId="0" applyNumberFormat="1" applyFont="1" applyFill="1" applyBorder="1" applyAlignment="1">
      <alignment horizontal="left" vertical="center" wrapText="1"/>
    </xf>
    <xf numFmtId="49" fontId="5" fillId="0" borderId="31" xfId="0" applyNumberFormat="1" applyFont="1" applyFill="1" applyBorder="1" applyAlignment="1">
      <alignment horizontal="left" vertical="center" wrapText="1"/>
    </xf>
    <xf numFmtId="49" fontId="5" fillId="0" borderId="33" xfId="0" applyNumberFormat="1" applyFont="1" applyFill="1" applyBorder="1" applyAlignment="1">
      <alignment horizontal="left" vertical="center" wrapText="1"/>
    </xf>
    <xf numFmtId="0" fontId="24" fillId="0" borderId="4" xfId="0" applyFont="1" applyBorder="1" applyAlignment="1"/>
    <xf numFmtId="0" fontId="24" fillId="0" borderId="9" xfId="0" applyFont="1" applyBorder="1" applyAlignment="1"/>
    <xf numFmtId="0" fontId="24" fillId="0" borderId="17" xfId="0" applyFont="1" applyBorder="1" applyAlignment="1"/>
    <xf numFmtId="0" fontId="24" fillId="0" borderId="11" xfId="0" applyFont="1" applyBorder="1" applyAlignment="1"/>
    <xf numFmtId="0" fontId="5" fillId="0" borderId="34" xfId="0" applyFont="1" applyFill="1" applyBorder="1" applyAlignment="1">
      <alignment vertical="top" wrapText="1"/>
    </xf>
    <xf numFmtId="0" fontId="5" fillId="0" borderId="0" xfId="0" applyFont="1" applyFill="1" applyAlignment="1">
      <alignment vertical="top" wrapText="1"/>
    </xf>
    <xf numFmtId="0" fontId="22" fillId="0" borderId="0" xfId="0" applyFont="1" applyAlignment="1">
      <alignment vertical="top"/>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3" fontId="35" fillId="0"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35" fillId="2" borderId="9" xfId="0" applyNumberFormat="1" applyFont="1" applyFill="1" applyBorder="1" applyAlignment="1">
      <alignment horizontal="center" vertical="center" wrapText="1"/>
    </xf>
    <xf numFmtId="166" fontId="35" fillId="0" borderId="10" xfId="0" applyNumberFormat="1" applyFont="1" applyFill="1" applyBorder="1" applyAlignment="1">
      <alignment horizontal="center" vertical="center" wrapText="1" readingOrder="1"/>
    </xf>
    <xf numFmtId="164" fontId="35" fillId="2" borderId="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3" fontId="35" fillId="2" borderId="9" xfId="0" applyNumberFormat="1" applyFont="1" applyFill="1" applyBorder="1" applyAlignment="1">
      <alignment horizontal="center" wrapText="1"/>
    </xf>
    <xf numFmtId="164" fontId="35"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cellXfs>
  <cellStyles count="5">
    <cellStyle name="Normal" xfId="0" builtinId="0"/>
    <cellStyle name="Normal 2" xfId="1"/>
    <cellStyle name="Normal 2 2" xfId="4"/>
    <cellStyle name="Normal 4" xfId="2"/>
    <cellStyle name="Normal 5" xf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zoomScaleNormal="100" zoomScaleSheetLayoutView="100" workbookViewId="0">
      <selection activeCell="I39" sqref="I39"/>
    </sheetView>
  </sheetViews>
  <sheetFormatPr defaultRowHeight="12.75" x14ac:dyDescent="0.2"/>
  <cols>
    <col min="1" max="1" width="24.2851562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4.42578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73</v>
      </c>
      <c r="B1" s="182" t="s">
        <v>39</v>
      </c>
      <c r="C1" s="183"/>
      <c r="D1" s="183"/>
      <c r="E1" s="6"/>
      <c r="F1" s="14"/>
      <c r="G1" s="155">
        <v>43045</v>
      </c>
      <c r="H1" s="156"/>
      <c r="I1" s="156"/>
      <c r="J1" s="156"/>
      <c r="K1" s="156"/>
      <c r="L1" s="156"/>
    </row>
    <row r="2" spans="1:12" s="3" customFormat="1" ht="16.5" customHeight="1" thickBot="1" x14ac:dyDescent="0.3">
      <c r="A2" s="184" t="s">
        <v>4</v>
      </c>
      <c r="B2" s="185"/>
      <c r="C2" s="185"/>
      <c r="D2" s="72"/>
      <c r="E2" s="72"/>
      <c r="F2" s="15"/>
      <c r="G2" s="186" t="s">
        <v>5</v>
      </c>
      <c r="H2" s="185"/>
      <c r="I2" s="185"/>
      <c r="J2" s="185"/>
      <c r="K2" s="84"/>
      <c r="L2" s="85"/>
    </row>
    <row r="3" spans="1:12" s="1" customFormat="1" ht="15.75" thickBot="1" x14ac:dyDescent="0.3">
      <c r="A3" s="67" t="s">
        <v>2</v>
      </c>
      <c r="B3" s="118" t="s">
        <v>71</v>
      </c>
      <c r="C3" s="118" t="s">
        <v>75</v>
      </c>
      <c r="D3" s="71" t="s">
        <v>0</v>
      </c>
      <c r="E3" s="69" t="s">
        <v>1</v>
      </c>
      <c r="F3" s="59"/>
      <c r="G3" s="67" t="s">
        <v>2</v>
      </c>
      <c r="H3" s="118" t="s">
        <v>71</v>
      </c>
      <c r="I3" s="118" t="s">
        <v>75</v>
      </c>
      <c r="J3" s="68" t="s">
        <v>0</v>
      </c>
      <c r="K3" s="69" t="s">
        <v>1</v>
      </c>
      <c r="L3" s="22" t="s">
        <v>44</v>
      </c>
    </row>
    <row r="4" spans="1:12" ht="15" x14ac:dyDescent="0.25">
      <c r="A4" s="70" t="s">
        <v>23</v>
      </c>
      <c r="B4" s="73">
        <v>320</v>
      </c>
      <c r="C4" s="73">
        <v>309</v>
      </c>
      <c r="D4" s="194">
        <f>C4-B4</f>
        <v>-11</v>
      </c>
      <c r="E4" s="93">
        <f>D4/B4</f>
        <v>-3.4375000000000003E-2</v>
      </c>
      <c r="F4" s="25"/>
      <c r="G4" s="66" t="s">
        <v>23</v>
      </c>
      <c r="H4" s="64">
        <v>28</v>
      </c>
      <c r="I4" s="64">
        <v>27</v>
      </c>
      <c r="J4" s="198">
        <f>I4-H4</f>
        <v>-1</v>
      </c>
      <c r="K4" s="199">
        <f>J4/H4</f>
        <v>-3.5714285714285712E-2</v>
      </c>
      <c r="L4" s="99" t="s">
        <v>76</v>
      </c>
    </row>
    <row r="5" spans="1:12" ht="15" x14ac:dyDescent="0.25">
      <c r="A5" s="26" t="s">
        <v>24</v>
      </c>
      <c r="B5" s="73">
        <v>4521</v>
      </c>
      <c r="C5" s="73">
        <v>4440</v>
      </c>
      <c r="D5" s="92">
        <f>C5-B5</f>
        <v>-81</v>
      </c>
      <c r="E5" s="94">
        <f>D5/B5</f>
        <v>-1.7916390179163903E-2</v>
      </c>
      <c r="F5" s="25"/>
      <c r="G5" s="18" t="s">
        <v>24</v>
      </c>
      <c r="H5" s="64">
        <v>453</v>
      </c>
      <c r="I5" s="64">
        <v>430</v>
      </c>
      <c r="J5" s="86">
        <f t="shared" ref="J5:J26" si="0">I5-H5</f>
        <v>-23</v>
      </c>
      <c r="K5" s="89">
        <f t="shared" ref="K5:K26" si="1">J5/H5</f>
        <v>-5.0772626931567331E-2</v>
      </c>
      <c r="L5" s="99" t="s">
        <v>77</v>
      </c>
    </row>
    <row r="6" spans="1:12" ht="15" x14ac:dyDescent="0.25">
      <c r="A6" s="26" t="s">
        <v>30</v>
      </c>
      <c r="B6" s="73">
        <v>15446</v>
      </c>
      <c r="C6" s="73">
        <v>15313</v>
      </c>
      <c r="D6" s="92">
        <f>C6-B6</f>
        <v>-133</v>
      </c>
      <c r="E6" s="94">
        <f>D6/B6</f>
        <v>-8.6106435323060979E-3</v>
      </c>
      <c r="F6" s="25"/>
      <c r="G6" s="18" t="s">
        <v>30</v>
      </c>
      <c r="H6" s="64">
        <v>1458</v>
      </c>
      <c r="I6" s="64">
        <v>1459</v>
      </c>
      <c r="J6" s="87">
        <f t="shared" si="0"/>
        <v>1</v>
      </c>
      <c r="K6" s="90">
        <f t="shared" si="1"/>
        <v>6.8587105624142656E-4</v>
      </c>
      <c r="L6" s="100" t="s">
        <v>78</v>
      </c>
    </row>
    <row r="7" spans="1:12" ht="15.75" customHeight="1" x14ac:dyDescent="0.25">
      <c r="A7" s="26" t="s">
        <v>29</v>
      </c>
      <c r="B7" s="73">
        <v>2231.5</v>
      </c>
      <c r="C7" s="73">
        <v>2534</v>
      </c>
      <c r="D7" s="88">
        <f>C7-B7</f>
        <v>302.5</v>
      </c>
      <c r="E7" s="91">
        <f>D7/B7</f>
        <v>0.13555904100380908</v>
      </c>
      <c r="F7" s="25"/>
      <c r="G7" s="18" t="s">
        <v>29</v>
      </c>
      <c r="H7" s="64">
        <v>287</v>
      </c>
      <c r="I7" s="64">
        <v>300</v>
      </c>
      <c r="J7" s="87">
        <f t="shared" si="0"/>
        <v>13</v>
      </c>
      <c r="K7" s="90">
        <f t="shared" si="1"/>
        <v>4.5296167247386762E-2</v>
      </c>
      <c r="L7" s="100" t="s">
        <v>80</v>
      </c>
    </row>
    <row r="8" spans="1:12" ht="15" x14ac:dyDescent="0.25">
      <c r="A8" s="26" t="s">
        <v>43</v>
      </c>
      <c r="B8" s="73">
        <v>5714</v>
      </c>
      <c r="C8" s="73">
        <v>5757</v>
      </c>
      <c r="D8" s="88">
        <f>C8-B8</f>
        <v>43</v>
      </c>
      <c r="E8" s="91">
        <f>D8/B8</f>
        <v>7.5253762688134405E-3</v>
      </c>
      <c r="F8" s="25"/>
      <c r="G8" s="18" t="s">
        <v>43</v>
      </c>
      <c r="H8" s="64">
        <v>420</v>
      </c>
      <c r="I8" s="64">
        <v>416</v>
      </c>
      <c r="J8" s="86">
        <f t="shared" si="0"/>
        <v>-4</v>
      </c>
      <c r="K8" s="89">
        <f t="shared" si="1"/>
        <v>-9.5238095238095247E-3</v>
      </c>
      <c r="L8" s="100" t="s">
        <v>81</v>
      </c>
    </row>
    <row r="9" spans="1:12" ht="15" x14ac:dyDescent="0.25">
      <c r="A9" s="26" t="s">
        <v>57</v>
      </c>
      <c r="B9" s="73">
        <v>4833</v>
      </c>
      <c r="C9" s="73">
        <v>5413</v>
      </c>
      <c r="D9" s="88">
        <f>C9-B9</f>
        <v>580</v>
      </c>
      <c r="E9" s="91">
        <f>D9/B9</f>
        <v>0.12000827643285744</v>
      </c>
      <c r="F9" s="25"/>
      <c r="G9" s="26" t="s">
        <v>57</v>
      </c>
      <c r="H9" s="64">
        <v>440</v>
      </c>
      <c r="I9" s="64">
        <v>488</v>
      </c>
      <c r="J9" s="87">
        <f t="shared" si="0"/>
        <v>48</v>
      </c>
      <c r="K9" s="90">
        <f t="shared" si="1"/>
        <v>0.10909090909090909</v>
      </c>
      <c r="L9" s="100" t="s">
        <v>82</v>
      </c>
    </row>
    <row r="10" spans="1:12" ht="15" x14ac:dyDescent="0.25">
      <c r="A10" s="26" t="s">
        <v>51</v>
      </c>
      <c r="B10" s="73">
        <v>12167</v>
      </c>
      <c r="C10" s="73">
        <v>12896.5</v>
      </c>
      <c r="D10" s="195">
        <f>C10-B10</f>
        <v>729.5</v>
      </c>
      <c r="E10" s="193">
        <f>D10/B10</f>
        <v>5.995726144489192E-2</v>
      </c>
      <c r="F10" s="25"/>
      <c r="G10" s="18" t="s">
        <v>51</v>
      </c>
      <c r="H10" s="64">
        <v>855</v>
      </c>
      <c r="I10" s="64">
        <v>915</v>
      </c>
      <c r="J10" s="200">
        <f t="shared" si="0"/>
        <v>60</v>
      </c>
      <c r="K10" s="201">
        <f t="shared" si="1"/>
        <v>7.0175438596491224E-2</v>
      </c>
      <c r="L10" s="100" t="s">
        <v>83</v>
      </c>
    </row>
    <row r="11" spans="1:12" ht="14.25" customHeight="1" x14ac:dyDescent="0.25">
      <c r="A11" s="26" t="s">
        <v>40</v>
      </c>
      <c r="B11" s="73">
        <v>7555</v>
      </c>
      <c r="C11" s="73">
        <v>8050.5</v>
      </c>
      <c r="D11" s="195">
        <f>C11-B11</f>
        <v>495.5</v>
      </c>
      <c r="E11" s="193">
        <f>D11/B11</f>
        <v>6.5585704831237587E-2</v>
      </c>
      <c r="F11" s="25"/>
      <c r="G11" s="18" t="s">
        <v>40</v>
      </c>
      <c r="H11" s="64">
        <v>801</v>
      </c>
      <c r="I11" s="64">
        <v>657</v>
      </c>
      <c r="J11" s="86">
        <f t="shared" si="0"/>
        <v>-144</v>
      </c>
      <c r="K11" s="89">
        <f t="shared" si="1"/>
        <v>-0.1797752808988764</v>
      </c>
      <c r="L11" s="100" t="s">
        <v>84</v>
      </c>
    </row>
    <row r="12" spans="1:12" ht="15" x14ac:dyDescent="0.25">
      <c r="A12" s="26" t="s">
        <v>67</v>
      </c>
      <c r="B12" s="73">
        <v>28466</v>
      </c>
      <c r="C12" s="73">
        <v>27878</v>
      </c>
      <c r="D12" s="92">
        <f>C12-B12</f>
        <v>-588</v>
      </c>
      <c r="E12" s="94">
        <f>D12/B12</f>
        <v>-2.0656221457176983E-2</v>
      </c>
      <c r="F12" s="25"/>
      <c r="G12" s="18" t="s">
        <v>67</v>
      </c>
      <c r="H12" s="64">
        <v>961</v>
      </c>
      <c r="I12" s="64">
        <v>874</v>
      </c>
      <c r="J12" s="86">
        <f t="shared" si="0"/>
        <v>-87</v>
      </c>
      <c r="K12" s="89">
        <f t="shared" si="1"/>
        <v>-9.053069719042664E-2</v>
      </c>
      <c r="L12" s="100" t="s">
        <v>85</v>
      </c>
    </row>
    <row r="13" spans="1:12" ht="15" customHeight="1" x14ac:dyDescent="0.25">
      <c r="A13" s="26" t="s">
        <v>47</v>
      </c>
      <c r="B13" s="73">
        <v>2295</v>
      </c>
      <c r="C13" s="73">
        <v>1577</v>
      </c>
      <c r="D13" s="92">
        <f>C13-B13</f>
        <v>-718</v>
      </c>
      <c r="E13" s="94">
        <f>D13/B13</f>
        <v>-0.31285403050108934</v>
      </c>
      <c r="F13" s="25"/>
      <c r="G13" s="18" t="s">
        <v>47</v>
      </c>
      <c r="H13" s="64">
        <v>160</v>
      </c>
      <c r="I13" s="64">
        <v>97</v>
      </c>
      <c r="J13" s="86">
        <f t="shared" si="0"/>
        <v>-63</v>
      </c>
      <c r="K13" s="89">
        <f t="shared" si="1"/>
        <v>-0.39374999999999999</v>
      </c>
      <c r="L13" s="101" t="s">
        <v>86</v>
      </c>
    </row>
    <row r="14" spans="1:12" ht="14.25" customHeight="1" x14ac:dyDescent="0.25">
      <c r="A14" s="26" t="s">
        <v>25</v>
      </c>
      <c r="B14" s="73">
        <v>7847</v>
      </c>
      <c r="C14" s="73">
        <v>7661</v>
      </c>
      <c r="D14" s="92">
        <f>C14-B14</f>
        <v>-186</v>
      </c>
      <c r="E14" s="94">
        <f>D14/B14</f>
        <v>-2.3703326111889893E-2</v>
      </c>
      <c r="F14" s="25"/>
      <c r="G14" s="18" t="s">
        <v>25</v>
      </c>
      <c r="H14" s="64">
        <v>688</v>
      </c>
      <c r="I14" s="64">
        <v>715</v>
      </c>
      <c r="J14" s="200">
        <f t="shared" si="0"/>
        <v>27</v>
      </c>
      <c r="K14" s="201">
        <f t="shared" si="1"/>
        <v>3.9244186046511628E-2</v>
      </c>
      <c r="L14" s="101" t="s">
        <v>87</v>
      </c>
    </row>
    <row r="15" spans="1:12" ht="15" x14ac:dyDescent="0.25">
      <c r="A15" s="26" t="s">
        <v>49</v>
      </c>
      <c r="B15" s="73">
        <v>585</v>
      </c>
      <c r="C15" s="73">
        <v>550</v>
      </c>
      <c r="D15" s="92">
        <f>C15-B15</f>
        <v>-35</v>
      </c>
      <c r="E15" s="94">
        <f>D15/B15</f>
        <v>-5.9829059829059832E-2</v>
      </c>
      <c r="F15" s="25"/>
      <c r="G15" s="27" t="s">
        <v>49</v>
      </c>
      <c r="H15" s="64">
        <v>69</v>
      </c>
      <c r="I15" s="64">
        <v>74</v>
      </c>
      <c r="J15" s="87">
        <f t="shared" si="0"/>
        <v>5</v>
      </c>
      <c r="K15" s="90">
        <f t="shared" si="1"/>
        <v>7.2463768115942032E-2</v>
      </c>
      <c r="L15" s="100" t="s">
        <v>88</v>
      </c>
    </row>
    <row r="16" spans="1:12" ht="16.5" customHeight="1" x14ac:dyDescent="0.25">
      <c r="A16" s="26" t="s">
        <v>22</v>
      </c>
      <c r="B16" s="73">
        <v>10654</v>
      </c>
      <c r="C16" s="73">
        <v>10316</v>
      </c>
      <c r="D16" s="92">
        <f>C16-B16</f>
        <v>-338</v>
      </c>
      <c r="E16" s="94">
        <f>D16/B16</f>
        <v>-3.1725173643701893E-2</v>
      </c>
      <c r="F16" s="25"/>
      <c r="G16" s="18" t="s">
        <v>22</v>
      </c>
      <c r="H16" s="64">
        <v>631</v>
      </c>
      <c r="I16" s="64">
        <v>611</v>
      </c>
      <c r="J16" s="86">
        <f t="shared" si="0"/>
        <v>-20</v>
      </c>
      <c r="K16" s="89">
        <f t="shared" si="1"/>
        <v>-3.1695721077654518E-2</v>
      </c>
      <c r="L16" s="100" t="s">
        <v>89</v>
      </c>
    </row>
    <row r="17" spans="1:12" ht="15" x14ac:dyDescent="0.25">
      <c r="A17" s="26" t="s">
        <v>3</v>
      </c>
      <c r="B17" s="73">
        <v>4898</v>
      </c>
      <c r="C17" s="73">
        <v>4879</v>
      </c>
      <c r="D17" s="92">
        <f>C17-B17</f>
        <v>-19</v>
      </c>
      <c r="E17" s="94">
        <f>D17/B17</f>
        <v>-3.8791343405471623E-3</v>
      </c>
      <c r="F17" s="25"/>
      <c r="G17" s="18" t="s">
        <v>3</v>
      </c>
      <c r="H17" s="64">
        <v>463</v>
      </c>
      <c r="I17" s="64">
        <v>436</v>
      </c>
      <c r="J17" s="86">
        <f t="shared" si="0"/>
        <v>-27</v>
      </c>
      <c r="K17" s="89">
        <f t="shared" si="1"/>
        <v>-5.8315334773218146E-2</v>
      </c>
      <c r="L17" s="100" t="s">
        <v>90</v>
      </c>
    </row>
    <row r="18" spans="1:12" ht="15" x14ac:dyDescent="0.25">
      <c r="A18" s="18" t="s">
        <v>46</v>
      </c>
      <c r="B18" s="73">
        <v>3548</v>
      </c>
      <c r="C18" s="73">
        <v>3445</v>
      </c>
      <c r="D18" s="92">
        <f>C18-B18</f>
        <v>-103</v>
      </c>
      <c r="E18" s="94">
        <f>D18/B18</f>
        <v>-2.9030439684329199E-2</v>
      </c>
      <c r="F18" s="25"/>
      <c r="G18" s="18" t="s">
        <v>46</v>
      </c>
      <c r="H18" s="64">
        <v>250</v>
      </c>
      <c r="I18" s="64">
        <v>230</v>
      </c>
      <c r="J18" s="86">
        <f t="shared" si="0"/>
        <v>-20</v>
      </c>
      <c r="K18" s="89">
        <f t="shared" si="1"/>
        <v>-0.08</v>
      </c>
      <c r="L18" s="100" t="s">
        <v>91</v>
      </c>
    </row>
    <row r="19" spans="1:12" ht="15.75" customHeight="1" x14ac:dyDescent="0.25">
      <c r="A19" s="26" t="s">
        <v>26</v>
      </c>
      <c r="B19" s="73">
        <v>40065</v>
      </c>
      <c r="C19" s="73">
        <v>39975</v>
      </c>
      <c r="D19" s="92">
        <f>C19-B19</f>
        <v>-90</v>
      </c>
      <c r="E19" s="94">
        <f>D19/B19</f>
        <v>-2.2463496817671283E-3</v>
      </c>
      <c r="F19" s="25"/>
      <c r="G19" s="18" t="s">
        <v>26</v>
      </c>
      <c r="H19" s="64">
        <v>1621</v>
      </c>
      <c r="I19" s="64">
        <v>1608</v>
      </c>
      <c r="J19" s="86">
        <f t="shared" si="0"/>
        <v>-13</v>
      </c>
      <c r="K19" s="89">
        <f t="shared" si="1"/>
        <v>-8.0197409006785934E-3</v>
      </c>
      <c r="L19" s="100" t="s">
        <v>92</v>
      </c>
    </row>
    <row r="20" spans="1:12" ht="15" x14ac:dyDescent="0.25">
      <c r="A20" s="26" t="s">
        <v>50</v>
      </c>
      <c r="B20" s="73">
        <v>5870</v>
      </c>
      <c r="C20" s="73">
        <v>6509</v>
      </c>
      <c r="D20" s="88">
        <f>C20-B20</f>
        <v>639</v>
      </c>
      <c r="E20" s="91">
        <f>D20/B20</f>
        <v>0.10885860306643952</v>
      </c>
      <c r="F20" s="25"/>
      <c r="G20" s="18" t="s">
        <v>50</v>
      </c>
      <c r="H20" s="64">
        <v>528</v>
      </c>
      <c r="I20" s="64">
        <v>586</v>
      </c>
      <c r="J20" s="87">
        <f t="shared" si="0"/>
        <v>58</v>
      </c>
      <c r="K20" s="90">
        <f t="shared" si="1"/>
        <v>0.10984848484848485</v>
      </c>
      <c r="L20" s="100" t="s">
        <v>93</v>
      </c>
    </row>
    <row r="21" spans="1:12" ht="15" customHeight="1" x14ac:dyDescent="0.25">
      <c r="A21" s="26" t="s">
        <v>55</v>
      </c>
      <c r="B21" s="73">
        <v>15</v>
      </c>
      <c r="C21" s="73">
        <v>27</v>
      </c>
      <c r="D21" s="192">
        <f>C21-B21</f>
        <v>12</v>
      </c>
      <c r="E21" s="193">
        <f>D21/B21</f>
        <v>0.8</v>
      </c>
      <c r="F21" s="25"/>
      <c r="G21" s="18" t="s">
        <v>52</v>
      </c>
      <c r="H21" s="64">
        <v>13</v>
      </c>
      <c r="I21" s="64">
        <v>15</v>
      </c>
      <c r="J21" s="195">
        <f t="shared" si="0"/>
        <v>2</v>
      </c>
      <c r="K21" s="193">
        <f t="shared" si="1"/>
        <v>0.15384615384615385</v>
      </c>
      <c r="L21" s="102" t="s">
        <v>79</v>
      </c>
    </row>
    <row r="22" spans="1:12" ht="15" customHeight="1" x14ac:dyDescent="0.25">
      <c r="A22" s="26" t="s">
        <v>7</v>
      </c>
      <c r="B22" s="73">
        <v>84</v>
      </c>
      <c r="C22" s="73">
        <v>12</v>
      </c>
      <c r="D22" s="92">
        <f>C22-B22</f>
        <v>-72</v>
      </c>
      <c r="E22" s="94">
        <f>D22/B22</f>
        <v>-0.8571428571428571</v>
      </c>
      <c r="F22" s="28"/>
      <c r="G22" s="18" t="s">
        <v>27</v>
      </c>
      <c r="H22" s="64">
        <v>2530</v>
      </c>
      <c r="I22" s="64">
        <v>2510</v>
      </c>
      <c r="J22" s="86">
        <f t="shared" si="0"/>
        <v>-20</v>
      </c>
      <c r="K22" s="89">
        <f t="shared" si="1"/>
        <v>-7.9051383399209481E-3</v>
      </c>
      <c r="L22" s="103" t="s">
        <v>94</v>
      </c>
    </row>
    <row r="23" spans="1:12" ht="17.25" customHeight="1" x14ac:dyDescent="0.25">
      <c r="A23" s="46" t="s">
        <v>27</v>
      </c>
      <c r="B23" s="73">
        <v>40</v>
      </c>
      <c r="C23" s="73">
        <v>44</v>
      </c>
      <c r="D23" s="88">
        <f>C23-B23</f>
        <v>4</v>
      </c>
      <c r="E23" s="91">
        <f>D23/B23</f>
        <v>0.1</v>
      </c>
      <c r="F23" s="29"/>
      <c r="G23" s="18"/>
      <c r="H23" s="39"/>
      <c r="I23" s="82"/>
      <c r="J23" s="37"/>
      <c r="K23" s="40"/>
      <c r="L23" s="83"/>
    </row>
    <row r="24" spans="1:12" ht="14.25" customHeight="1" x14ac:dyDescent="0.25">
      <c r="A24" s="47" t="s">
        <v>38</v>
      </c>
      <c r="B24" s="74">
        <f>SUM(B4:B23)</f>
        <v>157154.5</v>
      </c>
      <c r="C24" s="74">
        <f>SUM(C4:C23)</f>
        <v>157586</v>
      </c>
      <c r="D24" s="126">
        <f>C24-B24</f>
        <v>431.5</v>
      </c>
      <c r="E24" s="96">
        <f t="shared" ref="E24:E26" si="2">D24/B24</f>
        <v>2.7457056590807134E-3</v>
      </c>
      <c r="F24" s="28"/>
      <c r="G24" s="41" t="s">
        <v>31</v>
      </c>
      <c r="H24" s="63">
        <f>SUM(H4:H22)</f>
        <v>12656</v>
      </c>
      <c r="I24" s="63">
        <f>SUM(I4:I22)</f>
        <v>12448</v>
      </c>
      <c r="J24" s="202">
        <f t="shared" si="0"/>
        <v>-208</v>
      </c>
      <c r="K24" s="203">
        <f t="shared" si="1"/>
        <v>-1.643489254108723E-2</v>
      </c>
      <c r="L24" s="21"/>
    </row>
    <row r="25" spans="1:12" ht="15" x14ac:dyDescent="0.25">
      <c r="A25" s="48" t="s">
        <v>17</v>
      </c>
      <c r="B25" s="58">
        <v>6433.5</v>
      </c>
      <c r="C25" s="58">
        <v>6261</v>
      </c>
      <c r="D25" s="92">
        <f t="shared" ref="D25:D26" si="3">C25-B25</f>
        <v>-172.5</v>
      </c>
      <c r="E25" s="94">
        <f t="shared" si="2"/>
        <v>-2.6812776871065515E-2</v>
      </c>
      <c r="F25" s="28"/>
      <c r="G25" s="42" t="s">
        <v>17</v>
      </c>
      <c r="H25" s="76">
        <v>555</v>
      </c>
      <c r="I25" s="76">
        <v>510</v>
      </c>
      <c r="J25" s="123">
        <f>I25-H25</f>
        <v>-45</v>
      </c>
      <c r="K25" s="124">
        <f>J25/H25</f>
        <v>-8.1081081081081086E-2</v>
      </c>
      <c r="L25" s="38"/>
    </row>
    <row r="26" spans="1:12" ht="18" customHeight="1" thickBot="1" x14ac:dyDescent="0.3">
      <c r="A26" s="44" t="s">
        <v>28</v>
      </c>
      <c r="B26" s="45">
        <f>SUM(B24:B25)</f>
        <v>163588</v>
      </c>
      <c r="C26" s="45">
        <f>SUM(C24:C25)</f>
        <v>163847</v>
      </c>
      <c r="D26" s="127">
        <f t="shared" si="3"/>
        <v>259</v>
      </c>
      <c r="E26" s="128">
        <f t="shared" si="2"/>
        <v>1.5832457148446096E-3</v>
      </c>
      <c r="F26" s="30"/>
      <c r="G26" s="43" t="s">
        <v>56</v>
      </c>
      <c r="H26" s="75">
        <f>SUM(H24:H25)</f>
        <v>13211</v>
      </c>
      <c r="I26" s="75">
        <f>SUM(I24:I25)</f>
        <v>12958</v>
      </c>
      <c r="J26" s="119">
        <f t="shared" si="0"/>
        <v>-253</v>
      </c>
      <c r="K26" s="120">
        <f t="shared" si="1"/>
        <v>-1.9150707743547043E-2</v>
      </c>
      <c r="L26" s="151" t="s">
        <v>66</v>
      </c>
    </row>
    <row r="27" spans="1:12" ht="14.25" customHeight="1" x14ac:dyDescent="0.2">
      <c r="A27" s="190"/>
      <c r="B27" s="191"/>
      <c r="C27" s="191"/>
      <c r="D27" s="191"/>
      <c r="E27" s="191"/>
      <c r="F27" s="31"/>
      <c r="G27" s="159"/>
      <c r="H27" s="160"/>
      <c r="I27" s="160"/>
      <c r="J27" s="160"/>
      <c r="K27" s="160"/>
      <c r="L27" s="152"/>
    </row>
    <row r="28" spans="1:12" s="13" customFormat="1" ht="13.5" customHeight="1" x14ac:dyDescent="0.2">
      <c r="A28" s="187" t="s">
        <v>12</v>
      </c>
      <c r="B28" s="188"/>
      <c r="C28" s="188"/>
      <c r="D28" s="188"/>
      <c r="E28" s="188"/>
      <c r="F28" s="17"/>
      <c r="G28" s="161"/>
      <c r="H28" s="161"/>
      <c r="I28" s="161"/>
      <c r="J28" s="161"/>
      <c r="K28" s="161"/>
      <c r="L28" s="152"/>
    </row>
    <row r="29" spans="1:12" ht="10.5" customHeight="1" thickBot="1" x14ac:dyDescent="0.25">
      <c r="A29" s="187"/>
      <c r="B29" s="189"/>
      <c r="C29" s="189"/>
      <c r="D29" s="189"/>
      <c r="E29" s="189"/>
      <c r="F29" s="17"/>
      <c r="G29" s="161"/>
      <c r="H29" s="161"/>
      <c r="I29" s="161"/>
      <c r="J29" s="161"/>
      <c r="K29" s="161"/>
      <c r="L29" s="152"/>
    </row>
    <row r="30" spans="1:12" s="13" customFormat="1" ht="13.5" customHeight="1" thickBot="1" x14ac:dyDescent="0.25">
      <c r="A30" s="98" t="s">
        <v>53</v>
      </c>
      <c r="B30" s="19">
        <v>2017</v>
      </c>
      <c r="C30" s="19">
        <v>2018</v>
      </c>
      <c r="D30" s="19" t="s">
        <v>0</v>
      </c>
      <c r="E30" s="20" t="s">
        <v>1</v>
      </c>
      <c r="F30" s="31"/>
      <c r="G30" s="78" t="s">
        <v>42</v>
      </c>
      <c r="H30" s="19">
        <v>2016</v>
      </c>
      <c r="I30" s="19">
        <v>2017</v>
      </c>
      <c r="J30" s="19" t="s">
        <v>0</v>
      </c>
      <c r="K30" s="20" t="s">
        <v>1</v>
      </c>
      <c r="L30" s="172" t="s">
        <v>45</v>
      </c>
    </row>
    <row r="31" spans="1:12" ht="17.25" customHeight="1" x14ac:dyDescent="0.25">
      <c r="A31" s="106" t="s">
        <v>33</v>
      </c>
      <c r="B31" s="145">
        <v>2089</v>
      </c>
      <c r="C31" s="145">
        <v>2045</v>
      </c>
      <c r="D31" s="146">
        <f t="shared" ref="D31:D34" si="4">C31-B31</f>
        <v>-44</v>
      </c>
      <c r="E31" s="147">
        <f t="shared" ref="E31:E34" si="5">D31/B31</f>
        <v>-2.1062709430349449E-2</v>
      </c>
      <c r="F31" s="32"/>
      <c r="G31" s="60" t="s">
        <v>10</v>
      </c>
      <c r="H31" s="133">
        <v>9572</v>
      </c>
      <c r="I31" s="108">
        <v>9423</v>
      </c>
      <c r="J31" s="92">
        <f>I31-H31</f>
        <v>-149</v>
      </c>
      <c r="K31" s="93">
        <f>J31/H31</f>
        <v>-1.5566234851650648E-2</v>
      </c>
      <c r="L31" s="173"/>
    </row>
    <row r="32" spans="1:12" s="3" customFormat="1" ht="16.5" customHeight="1" x14ac:dyDescent="0.25">
      <c r="A32" s="107" t="s">
        <v>6</v>
      </c>
      <c r="B32" s="77">
        <v>2024</v>
      </c>
      <c r="C32" s="77">
        <v>1930</v>
      </c>
      <c r="D32" s="141">
        <f t="shared" si="4"/>
        <v>-94</v>
      </c>
      <c r="E32" s="148">
        <f t="shared" si="5"/>
        <v>-4.6442687747035576E-2</v>
      </c>
      <c r="F32" s="32"/>
      <c r="G32" s="26" t="s">
        <v>11</v>
      </c>
      <c r="H32" s="134">
        <v>128104</v>
      </c>
      <c r="I32" s="109">
        <v>127306</v>
      </c>
      <c r="J32" s="92">
        <f>I32-H32</f>
        <v>-798</v>
      </c>
      <c r="K32" s="93">
        <f>J32/H32</f>
        <v>-6.229313682632861E-3</v>
      </c>
      <c r="L32" s="173"/>
    </row>
    <row r="33" spans="1:12" ht="15" customHeight="1" x14ac:dyDescent="0.25">
      <c r="A33" s="107" t="s">
        <v>34</v>
      </c>
      <c r="B33" s="77">
        <v>2106</v>
      </c>
      <c r="C33" s="77">
        <v>2149</v>
      </c>
      <c r="D33" s="141">
        <f t="shared" si="4"/>
        <v>43</v>
      </c>
      <c r="E33" s="148">
        <f t="shared" si="5"/>
        <v>2.0417853751187084E-2</v>
      </c>
      <c r="F33" s="32"/>
      <c r="G33" s="61" t="s">
        <v>13</v>
      </c>
      <c r="H33" s="135">
        <v>11532</v>
      </c>
      <c r="I33" s="110">
        <v>11292</v>
      </c>
      <c r="J33" s="121">
        <f>I33-H33</f>
        <v>-240</v>
      </c>
      <c r="K33" s="122">
        <f>J33/H33</f>
        <v>-2.081165452653486E-2</v>
      </c>
      <c r="L33" s="173"/>
    </row>
    <row r="34" spans="1:12" ht="15.75" customHeight="1" thickBot="1" x14ac:dyDescent="0.3">
      <c r="A34" s="107" t="s">
        <v>35</v>
      </c>
      <c r="B34" s="77">
        <v>4046</v>
      </c>
      <c r="C34" s="77">
        <v>4034</v>
      </c>
      <c r="D34" s="149">
        <f t="shared" si="4"/>
        <v>-12</v>
      </c>
      <c r="E34" s="150">
        <f t="shared" si="5"/>
        <v>-2.9658922392486408E-3</v>
      </c>
      <c r="F34" s="32"/>
      <c r="G34" s="62" t="s">
        <v>14</v>
      </c>
      <c r="H34" s="136">
        <v>144218.5</v>
      </c>
      <c r="I34" s="111">
        <v>143941</v>
      </c>
      <c r="J34" s="143">
        <f>I34-H34</f>
        <v>-277.5</v>
      </c>
      <c r="K34" s="144">
        <f>J34/H34</f>
        <v>-1.9241636821905651E-3</v>
      </c>
      <c r="L34" s="174"/>
    </row>
    <row r="35" spans="1:12" ht="15.75" thickBot="1" x14ac:dyDescent="0.3">
      <c r="A35" s="56" t="s">
        <v>41</v>
      </c>
      <c r="B35" s="63">
        <f>SUM(B31:B34)</f>
        <v>10265</v>
      </c>
      <c r="C35" s="63">
        <f>SUM(C31:C34)</f>
        <v>10158</v>
      </c>
      <c r="D35" s="97">
        <f>C35-B35</f>
        <v>-107</v>
      </c>
      <c r="E35" s="95">
        <f t="shared" ref="E35:E37" si="6">D35/B35</f>
        <v>-1.0423770092547491E-2</v>
      </c>
      <c r="F35" s="32"/>
      <c r="G35" s="53"/>
      <c r="H35" s="112"/>
      <c r="I35" s="117"/>
      <c r="J35" s="49"/>
      <c r="K35" s="49"/>
      <c r="L35" s="162"/>
    </row>
    <row r="36" spans="1:12" ht="16.5" customHeight="1" thickBot="1" x14ac:dyDescent="0.3">
      <c r="A36" s="55" t="s">
        <v>37</v>
      </c>
      <c r="B36" s="64">
        <f>64+133</f>
        <v>197</v>
      </c>
      <c r="C36" s="64">
        <f>51+134</f>
        <v>185</v>
      </c>
      <c r="D36" s="141">
        <f t="shared" ref="D36:D39" si="7">C36-B36</f>
        <v>-12</v>
      </c>
      <c r="E36" s="94">
        <f t="shared" si="6"/>
        <v>-6.0913705583756347E-2</v>
      </c>
      <c r="F36" s="32"/>
      <c r="G36" s="79" t="s">
        <v>9</v>
      </c>
      <c r="H36" s="19">
        <v>2016</v>
      </c>
      <c r="I36" s="19">
        <v>2017</v>
      </c>
      <c r="J36" s="80" t="s">
        <v>0</v>
      </c>
      <c r="K36" s="81" t="s">
        <v>1</v>
      </c>
      <c r="L36" s="163"/>
    </row>
    <row r="37" spans="1:12" ht="15" customHeight="1" x14ac:dyDescent="0.25">
      <c r="A37" s="56" t="s">
        <v>7</v>
      </c>
      <c r="B37" s="63">
        <v>1419</v>
      </c>
      <c r="C37" s="63">
        <v>1463</v>
      </c>
      <c r="D37" s="142">
        <f t="shared" si="7"/>
        <v>44</v>
      </c>
      <c r="E37" s="96">
        <f t="shared" si="6"/>
        <v>3.1007751937984496E-2</v>
      </c>
      <c r="F37" s="32"/>
      <c r="G37" s="50" t="s">
        <v>10</v>
      </c>
      <c r="H37" s="137">
        <v>693</v>
      </c>
      <c r="I37" s="113">
        <v>735</v>
      </c>
      <c r="J37" s="104">
        <f>I37-H37</f>
        <v>42</v>
      </c>
      <c r="K37" s="105">
        <f>J37/H37</f>
        <v>6.0606060606060608E-2</v>
      </c>
      <c r="L37" s="163"/>
    </row>
    <row r="38" spans="1:12" ht="14.25" customHeight="1" x14ac:dyDescent="0.25">
      <c r="A38" s="56" t="s">
        <v>8</v>
      </c>
      <c r="B38" s="63">
        <v>760</v>
      </c>
      <c r="C38" s="63">
        <v>621</v>
      </c>
      <c r="D38" s="97">
        <f>C38-B38</f>
        <v>-139</v>
      </c>
      <c r="E38" s="95">
        <f>D38/B38</f>
        <v>-0.18289473684210528</v>
      </c>
      <c r="F38" s="17"/>
      <c r="G38" s="18" t="s">
        <v>11</v>
      </c>
      <c r="H38" s="138">
        <v>9154</v>
      </c>
      <c r="I38" s="114">
        <v>10054</v>
      </c>
      <c r="J38" s="104">
        <f>I38-H38</f>
        <v>900</v>
      </c>
      <c r="K38" s="105">
        <f>J38/H38</f>
        <v>9.8317675333187679E-2</v>
      </c>
      <c r="L38" s="163"/>
    </row>
    <row r="39" spans="1:12" ht="16.5" customHeight="1" thickBot="1" x14ac:dyDescent="0.3">
      <c r="A39" s="57" t="s">
        <v>36</v>
      </c>
      <c r="B39" s="65">
        <v>15</v>
      </c>
      <c r="C39" s="65">
        <v>21</v>
      </c>
      <c r="D39" s="196">
        <f t="shared" si="7"/>
        <v>6</v>
      </c>
      <c r="E39" s="197">
        <f>D39/B39</f>
        <v>0.4</v>
      </c>
      <c r="F39" s="17"/>
      <c r="G39" s="51" t="s">
        <v>15</v>
      </c>
      <c r="H39" s="139">
        <v>1124</v>
      </c>
      <c r="I39" s="115">
        <v>1156</v>
      </c>
      <c r="J39" s="129">
        <f>I39-H39</f>
        <v>32</v>
      </c>
      <c r="K39" s="130">
        <f>J39/H39</f>
        <v>2.8469750889679714E-2</v>
      </c>
      <c r="L39" s="163"/>
    </row>
    <row r="40" spans="1:12" ht="15.75" customHeight="1" thickBot="1" x14ac:dyDescent="0.3">
      <c r="A40" s="179" t="s">
        <v>72</v>
      </c>
      <c r="B40" s="179"/>
      <c r="C40" s="179"/>
      <c r="D40" s="179"/>
      <c r="E40" s="179"/>
      <c r="F40" s="17"/>
      <c r="G40" s="52" t="s">
        <v>16</v>
      </c>
      <c r="H40" s="140">
        <v>12936</v>
      </c>
      <c r="I40" s="116">
        <v>13645</v>
      </c>
      <c r="J40" s="131">
        <f>I40-H40</f>
        <v>709</v>
      </c>
      <c r="K40" s="132">
        <f>J40/H40</f>
        <v>5.4808286951144092E-2</v>
      </c>
      <c r="L40" s="164"/>
    </row>
    <row r="41" spans="1:12" ht="12" customHeight="1" thickBot="1" x14ac:dyDescent="0.25">
      <c r="A41" s="180"/>
      <c r="B41" s="180"/>
      <c r="C41" s="180"/>
      <c r="D41" s="180"/>
      <c r="E41" s="180"/>
      <c r="F41" s="17"/>
      <c r="G41" s="5"/>
      <c r="H41" s="9"/>
      <c r="I41" s="9"/>
    </row>
    <row r="42" spans="1:12" ht="13.5" customHeight="1" thickBot="1" x14ac:dyDescent="0.25">
      <c r="A42" s="180"/>
      <c r="B42" s="180"/>
      <c r="C42" s="180"/>
      <c r="D42" s="180"/>
      <c r="E42" s="180"/>
      <c r="F42" s="17"/>
      <c r="G42" s="153" t="s">
        <v>32</v>
      </c>
      <c r="H42" s="154"/>
      <c r="I42" s="154"/>
      <c r="J42" s="19">
        <v>2016</v>
      </c>
      <c r="K42" s="19">
        <v>2017</v>
      </c>
      <c r="L42" s="165"/>
    </row>
    <row r="43" spans="1:12" ht="12.75" customHeight="1" x14ac:dyDescent="0.25">
      <c r="A43" s="180"/>
      <c r="B43" s="180"/>
      <c r="C43" s="180"/>
      <c r="D43" s="180"/>
      <c r="E43" s="180"/>
      <c r="F43" s="33"/>
      <c r="G43" s="177" t="s">
        <v>21</v>
      </c>
      <c r="H43" s="178"/>
      <c r="I43" s="178"/>
      <c r="J43" s="35">
        <f>H37/H24</f>
        <v>5.4756637168141595E-2</v>
      </c>
      <c r="K43" s="36">
        <f>I37/I24</f>
        <v>5.9045629820051411E-2</v>
      </c>
      <c r="L43" s="166"/>
    </row>
    <row r="44" spans="1:12" ht="12.75" customHeight="1" x14ac:dyDescent="0.25">
      <c r="A44" s="180"/>
      <c r="B44" s="180"/>
      <c r="C44" s="180"/>
      <c r="D44" s="180"/>
      <c r="E44" s="180"/>
      <c r="F44" s="33"/>
      <c r="G44" s="175" t="s">
        <v>18</v>
      </c>
      <c r="H44" s="176"/>
      <c r="I44" s="176"/>
      <c r="J44" s="23">
        <f>H38/B24</f>
        <v>5.8248411594959103E-2</v>
      </c>
      <c r="K44" s="11">
        <f>I38/C24</f>
        <v>6.3800083763786125E-2</v>
      </c>
      <c r="L44" s="167"/>
    </row>
    <row r="45" spans="1:12" ht="12" customHeight="1" x14ac:dyDescent="0.25">
      <c r="A45" s="181" t="s">
        <v>48</v>
      </c>
      <c r="B45" s="181"/>
      <c r="C45" s="181"/>
      <c r="D45" s="181"/>
      <c r="E45" s="181"/>
      <c r="F45" s="34"/>
      <c r="G45" s="157" t="s">
        <v>19</v>
      </c>
      <c r="H45" s="158"/>
      <c r="I45" s="158"/>
      <c r="J45" s="23">
        <f>H39/H24</f>
        <v>8.8811630847029074E-2</v>
      </c>
      <c r="K45" s="11">
        <f>I39/I24</f>
        <v>9.2866323907455015E-2</v>
      </c>
      <c r="L45" s="168" t="s">
        <v>54</v>
      </c>
    </row>
    <row r="46" spans="1:12" ht="3.75" hidden="1" customHeight="1" x14ac:dyDescent="0.25">
      <c r="A46" s="181"/>
      <c r="B46" s="181"/>
      <c r="C46" s="181"/>
      <c r="D46" s="181"/>
      <c r="E46" s="181"/>
      <c r="F46" s="34"/>
      <c r="G46" s="157" t="s">
        <v>20</v>
      </c>
      <c r="H46" s="158"/>
      <c r="I46" s="158"/>
      <c r="J46" s="23">
        <f>H40/B24</f>
        <v>8.2313901288222732E-2</v>
      </c>
      <c r="K46" s="11">
        <f>I40/C24</f>
        <v>8.658764103410202E-2</v>
      </c>
      <c r="L46" s="169"/>
    </row>
    <row r="47" spans="1:12" ht="15" customHeight="1" thickBot="1" x14ac:dyDescent="0.3">
      <c r="A47" s="181"/>
      <c r="B47" s="181"/>
      <c r="C47" s="181"/>
      <c r="D47" s="181"/>
      <c r="E47" s="181"/>
      <c r="F47" s="17"/>
      <c r="G47" s="170" t="s">
        <v>20</v>
      </c>
      <c r="H47" s="171"/>
      <c r="I47" s="171"/>
      <c r="J47" s="24">
        <f>H40/B24</f>
        <v>8.2313901288222732E-2</v>
      </c>
      <c r="K47" s="12">
        <f>I40/C24</f>
        <v>8.658764103410202E-2</v>
      </c>
      <c r="L47" s="169"/>
    </row>
    <row r="48" spans="1:12" x14ac:dyDescent="0.2">
      <c r="L48" s="54" t="s">
        <v>74</v>
      </c>
    </row>
  </sheetData>
  <mergeCells count="21">
    <mergeCell ref="A40:E44"/>
    <mergeCell ref="A45:E47"/>
    <mergeCell ref="B1:D1"/>
    <mergeCell ref="A2:C2"/>
    <mergeCell ref="G2:J2"/>
    <mergeCell ref="A28:E28"/>
    <mergeCell ref="A29:E29"/>
    <mergeCell ref="A27:E27"/>
    <mergeCell ref="L26:L29"/>
    <mergeCell ref="G42:I42"/>
    <mergeCell ref="G1:L1"/>
    <mergeCell ref="G45:I45"/>
    <mergeCell ref="G27:K29"/>
    <mergeCell ref="L35:L40"/>
    <mergeCell ref="L42:L44"/>
    <mergeCell ref="L45:L47"/>
    <mergeCell ref="G47:I47"/>
    <mergeCell ref="L30:L34"/>
    <mergeCell ref="G44:I44"/>
    <mergeCell ref="G43:I43"/>
    <mergeCell ref="G46:I46"/>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7.28515625" customWidth="1"/>
    <col min="2" max="3" width="14.7109375" customWidth="1"/>
    <col min="5" max="5" width="16" customWidth="1"/>
  </cols>
  <sheetData>
    <row r="2" spans="1:6" x14ac:dyDescent="0.2">
      <c r="B2" t="s">
        <v>58</v>
      </c>
      <c r="C2" t="s">
        <v>61</v>
      </c>
      <c r="E2" t="s">
        <v>62</v>
      </c>
      <c r="F2" t="s">
        <v>63</v>
      </c>
    </row>
    <row r="3" spans="1:6" x14ac:dyDescent="0.2">
      <c r="A3" t="s">
        <v>59</v>
      </c>
      <c r="B3">
        <f>IF(SUM('Sheet 1'!B4:B23)='Sheet 1'!B24,0,1)</f>
        <v>0</v>
      </c>
      <c r="C3">
        <f>IF(SUM('Sheet 1'!C4:C23)='Sheet 1'!C24,0,1)</f>
        <v>0</v>
      </c>
      <c r="E3">
        <f>IF(SUM('Sheet 1'!H4:H23)='Sheet 1'!H24,0,1)</f>
        <v>0</v>
      </c>
      <c r="F3">
        <f>IF(SUM('Sheet 1'!I4:I23)='Sheet 1'!I24,0,1)</f>
        <v>0</v>
      </c>
    </row>
    <row r="4" spans="1:6" x14ac:dyDescent="0.2">
      <c r="A4" t="s">
        <v>60</v>
      </c>
      <c r="B4">
        <f>IF(SUM('Sheet 1'!B24:B25)='Sheet 1'!B26,0,1)</f>
        <v>0</v>
      </c>
      <c r="C4">
        <f>IF(SUM('Sheet 1'!C24:C25)='Sheet 1'!C26,0,1)</f>
        <v>0</v>
      </c>
      <c r="E4">
        <f>IF(SUM('Sheet 1'!H24:H25)='Sheet 1'!H26,0,1)</f>
        <v>0</v>
      </c>
      <c r="F4">
        <f>IF(SUM('Sheet 1'!I24:I25)='Sheet 1'!I26,0,1)</f>
        <v>0</v>
      </c>
    </row>
    <row r="6" spans="1:6" x14ac:dyDescent="0.2">
      <c r="A6" t="s">
        <v>64</v>
      </c>
      <c r="E6">
        <f>IF(SUM('Sheet 1'!B35:B39)='Sheet 1'!H24,0,1)</f>
        <v>0</v>
      </c>
      <c r="F6">
        <f>IF(SUM('Sheet 1'!C35:C39)='Sheet 1'!I24,0,1)</f>
        <v>0</v>
      </c>
    </row>
    <row r="8" spans="1:6" x14ac:dyDescent="0.2">
      <c r="A8" t="s">
        <v>65</v>
      </c>
      <c r="B8">
        <f>IF('Sheet 1'!H34+'Sheet 1'!H40='Sheet 1'!B24,0,1)</f>
        <v>0</v>
      </c>
      <c r="C8">
        <f>IF('Sheet 1'!I34+'Sheet 1'!I40='Sheet 1'!C24,0,1)</f>
        <v>0</v>
      </c>
      <c r="E8">
        <f>IF('Sheet 1'!H33+'Sheet 1'!H39='Sheet 1'!H24,0,1)</f>
        <v>0</v>
      </c>
      <c r="F8">
        <f>IF('Sheet 1'!I33+'Sheet 1'!I39='Sheet 1'!I24,0,1)</f>
        <v>0</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1" sqref="D21"/>
    </sheetView>
  </sheetViews>
  <sheetFormatPr defaultRowHeight="12.75" x14ac:dyDescent="0.2"/>
  <cols>
    <col min="1" max="1" width="24.140625" customWidth="1"/>
  </cols>
  <sheetData>
    <row r="1" spans="1:4" ht="15.75" thickBot="1" x14ac:dyDescent="0.3">
      <c r="A1" s="67" t="s">
        <v>2</v>
      </c>
      <c r="B1" s="118" t="s">
        <v>68</v>
      </c>
      <c r="C1" s="118" t="s">
        <v>69</v>
      </c>
      <c r="D1" s="53" t="s">
        <v>70</v>
      </c>
    </row>
    <row r="2" spans="1:4" ht="15" x14ac:dyDescent="0.2">
      <c r="A2" s="70" t="s">
        <v>23</v>
      </c>
      <c r="B2" s="73">
        <v>10940</v>
      </c>
      <c r="C2" s="73">
        <f>'Sheet 1'!C4</f>
        <v>309</v>
      </c>
      <c r="D2" s="125">
        <f>B2-C2</f>
        <v>10631</v>
      </c>
    </row>
    <row r="3" spans="1:4" ht="15" x14ac:dyDescent="0.2">
      <c r="A3" s="26" t="s">
        <v>24</v>
      </c>
      <c r="B3" s="73">
        <v>8765</v>
      </c>
      <c r="C3" s="73">
        <f>'Sheet 1'!C5</f>
        <v>4440</v>
      </c>
      <c r="D3" s="125">
        <f t="shared" ref="D3:D22" si="0">B3-C3</f>
        <v>4325</v>
      </c>
    </row>
    <row r="4" spans="1:4" ht="15" x14ac:dyDescent="0.2">
      <c r="A4" s="26" t="s">
        <v>30</v>
      </c>
      <c r="B4" s="73">
        <f>11791+17373</f>
        <v>29164</v>
      </c>
      <c r="C4" s="73">
        <f>'Sheet 1'!C6</f>
        <v>15313</v>
      </c>
      <c r="D4" s="125">
        <f t="shared" si="0"/>
        <v>13851</v>
      </c>
    </row>
    <row r="5" spans="1:4" ht="15" x14ac:dyDescent="0.2">
      <c r="A5" s="26" t="s">
        <v>29</v>
      </c>
      <c r="B5" s="73">
        <v>6763</v>
      </c>
      <c r="C5" s="73">
        <f>'Sheet 1'!C7</f>
        <v>2534</v>
      </c>
      <c r="D5" s="125">
        <f t="shared" si="0"/>
        <v>4229</v>
      </c>
    </row>
    <row r="6" spans="1:4" ht="15" x14ac:dyDescent="0.2">
      <c r="A6" s="26" t="s">
        <v>43</v>
      </c>
      <c r="B6" s="73">
        <v>9545</v>
      </c>
      <c r="C6" s="73">
        <f>'Sheet 1'!C8</f>
        <v>5757</v>
      </c>
      <c r="D6" s="125">
        <f t="shared" si="0"/>
        <v>3788</v>
      </c>
    </row>
    <row r="7" spans="1:4" ht="15" x14ac:dyDescent="0.2">
      <c r="A7" s="26" t="s">
        <v>57</v>
      </c>
      <c r="B7" s="73">
        <v>10588</v>
      </c>
      <c r="C7" s="73">
        <f>'Sheet 1'!C9</f>
        <v>5413</v>
      </c>
      <c r="D7" s="125">
        <f t="shared" si="0"/>
        <v>5175</v>
      </c>
    </row>
    <row r="8" spans="1:4" ht="15" x14ac:dyDescent="0.2">
      <c r="A8" s="26" t="s">
        <v>51</v>
      </c>
      <c r="B8" s="73">
        <v>24491.5</v>
      </c>
      <c r="C8" s="73">
        <f>'Sheet 1'!C10</f>
        <v>12896.5</v>
      </c>
      <c r="D8" s="125">
        <f t="shared" si="0"/>
        <v>11595</v>
      </c>
    </row>
    <row r="9" spans="1:4" ht="15" x14ac:dyDescent="0.2">
      <c r="A9" s="26" t="s">
        <v>40</v>
      </c>
      <c r="B9" s="73">
        <v>10476</v>
      </c>
      <c r="C9" s="73">
        <f>'Sheet 1'!C11</f>
        <v>8050.5</v>
      </c>
      <c r="D9" s="125">
        <f t="shared" si="0"/>
        <v>2425.5</v>
      </c>
    </row>
    <row r="10" spans="1:4" ht="15" x14ac:dyDescent="0.2">
      <c r="A10" s="26" t="s">
        <v>67</v>
      </c>
      <c r="B10" s="73">
        <v>48837.5</v>
      </c>
      <c r="C10" s="73">
        <f>'Sheet 1'!C12</f>
        <v>27878</v>
      </c>
      <c r="D10" s="125">
        <f t="shared" si="0"/>
        <v>20959.5</v>
      </c>
    </row>
    <row r="11" spans="1:4" ht="15" x14ac:dyDescent="0.2">
      <c r="A11" s="26" t="s">
        <v>47</v>
      </c>
      <c r="B11" s="73">
        <v>27585</v>
      </c>
      <c r="C11" s="73">
        <f>'Sheet 1'!C13</f>
        <v>1577</v>
      </c>
      <c r="D11" s="125">
        <f t="shared" si="0"/>
        <v>26008</v>
      </c>
    </row>
    <row r="12" spans="1:4" ht="15" x14ac:dyDescent="0.2">
      <c r="A12" s="26" t="s">
        <v>25</v>
      </c>
      <c r="B12" s="73">
        <v>10820</v>
      </c>
      <c r="C12" s="73">
        <f>'Sheet 1'!C14</f>
        <v>7661</v>
      </c>
      <c r="D12" s="125">
        <f t="shared" si="0"/>
        <v>3159</v>
      </c>
    </row>
    <row r="13" spans="1:4" ht="15" x14ac:dyDescent="0.2">
      <c r="A13" s="26" t="s">
        <v>49</v>
      </c>
      <c r="B13" s="73">
        <v>1077</v>
      </c>
      <c r="C13" s="73">
        <f>'Sheet 1'!C15</f>
        <v>550</v>
      </c>
      <c r="D13" s="125">
        <f t="shared" si="0"/>
        <v>527</v>
      </c>
    </row>
    <row r="14" spans="1:4" ht="15" x14ac:dyDescent="0.2">
      <c r="A14" s="26" t="s">
        <v>22</v>
      </c>
      <c r="B14" s="73">
        <v>15641</v>
      </c>
      <c r="C14" s="73">
        <f>'Sheet 1'!C16</f>
        <v>10316</v>
      </c>
      <c r="D14" s="125">
        <f t="shared" si="0"/>
        <v>5325</v>
      </c>
    </row>
    <row r="15" spans="1:4" ht="15" x14ac:dyDescent="0.2">
      <c r="A15" s="26" t="s">
        <v>3</v>
      </c>
      <c r="B15" s="73">
        <v>9416</v>
      </c>
      <c r="C15" s="73">
        <f>'Sheet 1'!C17</f>
        <v>4879</v>
      </c>
      <c r="D15" s="125">
        <f t="shared" si="0"/>
        <v>4537</v>
      </c>
    </row>
    <row r="16" spans="1:4" ht="15" x14ac:dyDescent="0.25">
      <c r="A16" s="18" t="s">
        <v>46</v>
      </c>
      <c r="B16" s="73">
        <v>6302</v>
      </c>
      <c r="C16" s="73">
        <f>'Sheet 1'!C18</f>
        <v>3445</v>
      </c>
      <c r="D16" s="125">
        <f t="shared" si="0"/>
        <v>2857</v>
      </c>
    </row>
    <row r="17" spans="1:4" ht="15" x14ac:dyDescent="0.2">
      <c r="A17" s="26" t="s">
        <v>26</v>
      </c>
      <c r="B17" s="73">
        <v>68005</v>
      </c>
      <c r="C17" s="73">
        <f>'Sheet 1'!C19</f>
        <v>39975</v>
      </c>
      <c r="D17" s="125">
        <f t="shared" si="0"/>
        <v>28030</v>
      </c>
    </row>
    <row r="18" spans="1:4" ht="15" x14ac:dyDescent="0.2">
      <c r="A18" s="26" t="s">
        <v>50</v>
      </c>
      <c r="B18" s="73">
        <f>8188+252</f>
        <v>8440</v>
      </c>
      <c r="C18" s="73">
        <f>'Sheet 1'!C20</f>
        <v>6509</v>
      </c>
      <c r="D18" s="125">
        <f t="shared" si="0"/>
        <v>1931</v>
      </c>
    </row>
    <row r="19" spans="1:4" ht="15" x14ac:dyDescent="0.2">
      <c r="A19" s="26" t="s">
        <v>55</v>
      </c>
      <c r="B19" s="73">
        <v>0</v>
      </c>
      <c r="C19" s="73">
        <f>'Sheet 1'!C21</f>
        <v>27</v>
      </c>
      <c r="D19" s="125">
        <f t="shared" si="0"/>
        <v>-27</v>
      </c>
    </row>
    <row r="20" spans="1:4" ht="15" x14ac:dyDescent="0.2">
      <c r="A20" s="26" t="s">
        <v>7</v>
      </c>
      <c r="B20" s="73">
        <v>611</v>
      </c>
      <c r="C20" s="73">
        <f>'Sheet 1'!C22</f>
        <v>12</v>
      </c>
      <c r="D20" s="125">
        <f t="shared" si="0"/>
        <v>599</v>
      </c>
    </row>
    <row r="21" spans="1:4" ht="15" x14ac:dyDescent="0.2">
      <c r="A21" s="46" t="s">
        <v>27</v>
      </c>
      <c r="B21" s="73">
        <v>3516</v>
      </c>
      <c r="C21" s="73">
        <f>'Sheet 1'!C23</f>
        <v>44</v>
      </c>
      <c r="D21" s="125">
        <f t="shared" si="0"/>
        <v>3472</v>
      </c>
    </row>
    <row r="22" spans="1:4" ht="15" x14ac:dyDescent="0.2">
      <c r="A22" s="47" t="s">
        <v>38</v>
      </c>
      <c r="B22" s="74">
        <f>SUM(B2:B21)</f>
        <v>310983</v>
      </c>
      <c r="C22" s="74">
        <f>SUM(C2:C21)</f>
        <v>157586</v>
      </c>
      <c r="D22" s="125">
        <f t="shared" si="0"/>
        <v>153397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Check</vt:lpstr>
      <vt:lpstr>cr_hrs_chk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2017-11-06T21:57:11Z</dcterms:modified>
</cp:coreProperties>
</file>